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https://polpwc.sharepoint.com/teams/EE-EXT-RaRa/Shared Documents/07_ARUANNE (INTERNAL)/"/>
    </mc:Choice>
  </mc:AlternateContent>
  <xr:revisionPtr revIDLastSave="565" documentId="8_{85CCC894-EAC9-4360-A68C-424E76F6EDF3}" xr6:coauthVersionLast="47" xr6:coauthVersionMax="47" xr10:uidLastSave="{F9953AFE-A5A8-4481-AB05-BDFB42E05EC9}"/>
  <bookViews>
    <workbookView xWindow="4245" yWindow="-16320" windowWidth="29040" windowHeight="15720" xr2:uid="{002B05BA-2EF1-0343-800E-824D475BCD94}"/>
  </bookViews>
  <sheets>
    <sheet name="Tööde_kava" sheetId="2" r:id="rId1"/>
  </sheets>
  <definedNames>
    <definedName name="_Hlk209517454" localSheetId="0">Tööde_kava!$B$2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2" l="1"/>
  <c r="J32" i="2"/>
  <c r="K32" i="2"/>
  <c r="I33" i="2"/>
  <c r="J33" i="2"/>
  <c r="K33" i="2"/>
  <c r="I34" i="2"/>
  <c r="J34" i="2"/>
  <c r="K34" i="2"/>
  <c r="I35" i="2"/>
  <c r="J35" i="2"/>
  <c r="K35" i="2"/>
  <c r="I36" i="2"/>
  <c r="J36" i="2"/>
  <c r="K36" i="2"/>
  <c r="K30" i="2"/>
  <c r="J30" i="2"/>
  <c r="H32" i="2"/>
  <c r="H33" i="2"/>
  <c r="H34" i="2"/>
  <c r="H35" i="2"/>
  <c r="H36" i="2"/>
  <c r="J10" i="2"/>
  <c r="K10" i="2" s="1"/>
  <c r="J14" i="2"/>
  <c r="K14" i="2" s="1"/>
  <c r="J22" i="2"/>
  <c r="J23" i="2"/>
  <c r="J26" i="2"/>
  <c r="K26" i="2" s="1"/>
  <c r="K22" i="2"/>
  <c r="K23" i="2"/>
  <c r="I22" i="2"/>
  <c r="I23" i="2"/>
  <c r="I26" i="2"/>
  <c r="G5" i="2"/>
  <c r="H5" i="2" s="1"/>
  <c r="I5" i="2" s="1"/>
  <c r="J5" i="2" s="1"/>
  <c r="K5" i="2" s="1"/>
  <c r="G6" i="2"/>
  <c r="H6" i="2" s="1"/>
  <c r="I6" i="2" s="1"/>
  <c r="J6" i="2" s="1"/>
  <c r="K6" i="2" s="1"/>
  <c r="G7" i="2"/>
  <c r="H7" i="2" s="1"/>
  <c r="I7" i="2" s="1"/>
  <c r="J7" i="2" s="1"/>
  <c r="K7" i="2" s="1"/>
  <c r="G8" i="2"/>
  <c r="H8" i="2" s="1"/>
  <c r="I8" i="2" s="1"/>
  <c r="J8" i="2" s="1"/>
  <c r="K8" i="2" s="1"/>
  <c r="G9" i="2"/>
  <c r="H9" i="2" s="1"/>
  <c r="I9" i="2" s="1"/>
  <c r="J9" i="2" s="1"/>
  <c r="K9" i="2" s="1"/>
  <c r="G10" i="2"/>
  <c r="H10" i="2" s="1"/>
  <c r="I10" i="2" s="1"/>
  <c r="G11" i="2"/>
  <c r="H11" i="2" s="1"/>
  <c r="I11" i="2" s="1"/>
  <c r="J11" i="2" s="1"/>
  <c r="K11" i="2" s="1"/>
  <c r="G12" i="2"/>
  <c r="H12" i="2" s="1"/>
  <c r="I12" i="2" s="1"/>
  <c r="J12" i="2" s="1"/>
  <c r="K12" i="2" s="1"/>
  <c r="G14" i="2"/>
  <c r="H14" i="2" s="1"/>
  <c r="I14" i="2" s="1"/>
  <c r="G15" i="2"/>
  <c r="G33" i="2" s="1"/>
  <c r="G16" i="2"/>
  <c r="G34" i="2" s="1"/>
  <c r="G17" i="2"/>
  <c r="H17" i="2" s="1"/>
  <c r="I17" i="2" s="1"/>
  <c r="J17" i="2" s="1"/>
  <c r="K17" i="2" s="1"/>
  <c r="G18" i="2"/>
  <c r="H18" i="2" s="1"/>
  <c r="I18" i="2" s="1"/>
  <c r="J18" i="2" s="1"/>
  <c r="K18" i="2" s="1"/>
  <c r="G19" i="2"/>
  <c r="H19" i="2" s="1"/>
  <c r="I19" i="2" s="1"/>
  <c r="J19" i="2" s="1"/>
  <c r="K19" i="2" s="1"/>
  <c r="G20" i="2"/>
  <c r="H20" i="2" s="1"/>
  <c r="I20" i="2" s="1"/>
  <c r="J20" i="2" s="1"/>
  <c r="K20" i="2" s="1"/>
  <c r="G21" i="2"/>
  <c r="H21" i="2" s="1"/>
  <c r="I21" i="2" s="1"/>
  <c r="J21" i="2" s="1"/>
  <c r="K21" i="2" s="1"/>
  <c r="G22" i="2"/>
  <c r="H22" i="2" s="1"/>
  <c r="G23" i="2"/>
  <c r="H23" i="2" s="1"/>
  <c r="G24" i="2"/>
  <c r="G25" i="2"/>
  <c r="H25" i="2" s="1"/>
  <c r="I25" i="2" s="1"/>
  <c r="J25" i="2" s="1"/>
  <c r="K25" i="2" s="1"/>
  <c r="G26" i="2"/>
  <c r="H26" i="2" s="1"/>
  <c r="H24" i="2"/>
  <c r="I24" i="2" s="1"/>
  <c r="J24" i="2" s="1"/>
  <c r="K24" i="2" s="1"/>
  <c r="G35" i="2"/>
  <c r="G3" i="2"/>
  <c r="H3" i="2" s="1"/>
  <c r="I3" i="2" s="1"/>
  <c r="J3" i="2" s="1"/>
  <c r="F36" i="2"/>
  <c r="F35" i="2"/>
  <c r="F34" i="2"/>
  <c r="F33" i="2"/>
  <c r="F32" i="2"/>
  <c r="F13" i="2"/>
  <c r="G13" i="2" s="1"/>
  <c r="F4" i="2"/>
  <c r="F31" i="2" l="1"/>
  <c r="F27" i="2"/>
  <c r="K3" i="2"/>
  <c r="G4" i="2"/>
  <c r="H4" i="2" s="1"/>
  <c r="H13" i="2"/>
  <c r="I13" i="2" s="1"/>
  <c r="J13" i="2" s="1"/>
  <c r="K13" i="2" s="1"/>
  <c r="G32" i="2"/>
  <c r="H16" i="2"/>
  <c r="I16" i="2" s="1"/>
  <c r="J16" i="2" s="1"/>
  <c r="K16" i="2" s="1"/>
  <c r="H15" i="2"/>
  <c r="I15" i="2" s="1"/>
  <c r="J15" i="2" s="1"/>
  <c r="K15" i="2" s="1"/>
  <c r="G36" i="2"/>
  <c r="I4" i="2" l="1"/>
  <c r="H31" i="2"/>
  <c r="G31" i="2"/>
  <c r="G27" i="2"/>
  <c r="H27" i="2" s="1"/>
  <c r="I27" i="2" s="1"/>
  <c r="J27" i="2" s="1"/>
  <c r="K27" i="2" s="1"/>
  <c r="J4" i="2" l="1"/>
  <c r="I31" i="2"/>
  <c r="K4" i="2" l="1"/>
  <c r="K31" i="2" s="1"/>
  <c r="J3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tc={C0BDF565-4001-4C25-A4CF-2FDAF346850D}</author>
    <author>tc={729D2E36-5651-464F-8594-07EB15E73B59}</author>
  </authors>
  <commentList>
    <comment ref="B5" authorId="0" shapeId="0" xr:uid="{C0BDF565-4001-4C25-A4CF-2FDAF346850D}">
      <text>
        <t>[Threaded comment]
Your version of Excel allows you to read this threaded comment; however, any edits to it will get removed if the file is opened in a newer version of Excel. Learn more: https://go.microsoft.com/fwlink/?linkid=870924
Comment:
    "töövõime" asemel "terviseandmete" (töövõime andmeid ei päri)
Reply:
    Muudetud.</t>
      </text>
    </comment>
    <comment ref="B14" authorId="1" shapeId="0" xr:uid="{729D2E36-5651-464F-8594-07EB15E73B5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"Töövõime" asemel "Terviseandmete"
Reply:
    Muudetud. </t>
      </text>
    </comment>
  </commentList>
</comments>
</file>

<file path=xl/sharedStrings.xml><?xml version="1.0" encoding="utf-8"?>
<sst xmlns="http://schemas.openxmlformats.org/spreadsheetml/2006/main" count="122" uniqueCount="74">
  <si>
    <t>2026. a – I etapp, MVP realiseerimine</t>
  </si>
  <si>
    <t>2027. a – II etapp, jätkuarendused</t>
  </si>
  <si>
    <t>Töö nr</t>
  </si>
  <si>
    <t>Töö nimetus</t>
  </si>
  <si>
    <t>Töö kirjeldus</t>
  </si>
  <si>
    <t>Töö teostaja</t>
  </si>
  <si>
    <t>Maht</t>
  </si>
  <si>
    <t>Arendusmaht inimkuudes</t>
  </si>
  <si>
    <t>Arendusmaht töötundides</t>
  </si>
  <si>
    <t>Vajaminev investeering</t>
  </si>
  <si>
    <t>Koos KM-ga</t>
  </si>
  <si>
    <t>Maksumus 2026. a 
(THI 3.5%)</t>
  </si>
  <si>
    <t>Maksumus 2027. a 
(THI  2.4%)</t>
  </si>
  <si>
    <t>I kv</t>
  </si>
  <si>
    <t>II kv</t>
  </si>
  <si>
    <t>III kv</t>
  </si>
  <si>
    <t>IV kv</t>
  </si>
  <si>
    <t>Andmebaasi uute tabelite loomine ja olemasolevate täiendused</t>
  </si>
  <si>
    <t>ÜÜRS andmebaasi uute tabelite loomine ja olemasolevatesse vajalike täienduste/muudatuste sisseviimine</t>
  </si>
  <si>
    <t>RARA</t>
  </si>
  <si>
    <t>XS</t>
  </si>
  <si>
    <t>ÜÜRS rakenduse arendus</t>
  </si>
  <si>
    <t>ÜÜRS rakenduse REST liidesed ja kogu äriloogika </t>
  </si>
  <si>
    <t>L</t>
  </si>
  <si>
    <t>Arendustööd seoses terviseandmete päringuga</t>
  </si>
  <si>
    <t>M</t>
  </si>
  <si>
    <t>Arendustööd seoses töötamise päringuga</t>
  </si>
  <si>
    <t>Arendustööd seoses puude tuvastamise päringuga</t>
  </si>
  <si>
    <t>Arendustööd seoses haridustöötaja töösuhte päringuga</t>
  </si>
  <si>
    <t>Arendustööd seoses õppuri päringuga</t>
  </si>
  <si>
    <t>Arendustööd seoses lapsevanema/eestkostja päringuga</t>
  </si>
  <si>
    <t>Arendustööd seoses surma fakti päringuga</t>
  </si>
  <si>
    <t>ÜÜRS kasutajaliideses uute vaadete loomine ja olemasolevate täiendamine</t>
  </si>
  <si>
    <t>ÜÜRS haldamise, lugejate ja töötajate vaadete loomine ja olemasolevate vaadete täiendamine</t>
  </si>
  <si>
    <t>Päringud teistesse süsteemidesse üle X-tee</t>
  </si>
  <si>
    <t>Päringud RRi, TÖRi, TISi, EHISesse, SKAIS2 ja seotud arendus ÜÜRSis</t>
  </si>
  <si>
    <t>Partnerid</t>
  </si>
  <si>
    <t>Terviseandmete päring TISs</t>
  </si>
  <si>
    <t>Päring TISis isiku töövõime välja selgitamiseks</t>
  </si>
  <si>
    <t>TEHIK</t>
  </si>
  <si>
    <t>Töötamise päring TÖRs </t>
  </si>
  <si>
    <t>Päring isiku töötamise osas, välja selgitamaks tööandja asutuse, töökoormuse jms informatsioon.</t>
  </si>
  <si>
    <t>EMTA</t>
  </si>
  <si>
    <t>Puude tuvastamise päring SKAIS2s</t>
  </si>
  <si>
    <t>Päring isiku puude tuvastamiseks soodustuste saamiseks</t>
  </si>
  <si>
    <t>SKA</t>
  </si>
  <si>
    <t>Haridustöötaja töösuhte päring EHISst</t>
  </si>
  <si>
    <t>Päring haridussüsteemi töötaja seose välja selgitamiseks haridusasutustega</t>
  </si>
  <si>
    <t>EHIS</t>
  </si>
  <si>
    <t>Õppuri päring EHISst</t>
  </si>
  <si>
    <t>Päring õppuri kuuluvuse seose haridusasutusega välja selgitamiseks </t>
  </si>
  <si>
    <t>Lapsevanema/eestkostja päring RRst</t>
  </si>
  <si>
    <t>Päring välja selgitamaks isiku lapsevanema/eestkostja informatsiooni</t>
  </si>
  <si>
    <t>RR</t>
  </si>
  <si>
    <t>Surma fakti päring RRst</t>
  </si>
  <si>
    <t>Päring välja selgitamaks, kas isik on elus </t>
  </si>
  <si>
    <t>ÜÜRS liidestamine GovSSOga</t>
  </si>
  <si>
    <t>ÜÜRSi liidestamine GOVSSO teenusega </t>
  </si>
  <si>
    <t>S</t>
  </si>
  <si>
    <t>ÜÜRS liidestamine Andmejälgijaga</t>
  </si>
  <si>
    <t>ÜÜRSi liidetamine Andmejälgija teenusega </t>
  </si>
  <si>
    <t>ÜÜRS liidestamine Nõusolekuteenusega</t>
  </si>
  <si>
    <t>ÜÜRSi liidetamine RIA Nõusolekuteenusega </t>
  </si>
  <si>
    <t>ÜÜRS liidestamine riigi andmevahetuskihiga</t>
  </si>
  <si>
    <t>ÜÜRSi seadistamine X-tee teenusena riigi infosüsteemi  andmevahetuskihi turvaserveris </t>
  </si>
  <si>
    <t>Turvatestid</t>
  </si>
  <si>
    <t>Viia läbi ÜÜRSi puudutav turvatestimine</t>
  </si>
  <si>
    <t>Tehnilise dokumentatsiooni ja kasutusjuhendite loomine</t>
  </si>
  <si>
    <t>ÜÜRSi tehnilise dokumentatsiooni ja kasutusjuhendite loomine</t>
  </si>
  <si>
    <t>Arendusmahud ja maksumus teostajate lõikes:</t>
  </si>
  <si>
    <t>Töö Toestaja</t>
  </si>
  <si>
    <t>Inimkuudes</t>
  </si>
  <si>
    <t>Töötundides</t>
  </si>
  <si>
    <t>Maksumus 2025.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</si>
</sst>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[$€-425]_-;\-* #,##0\ [$€-425]_-;_-* &quot;-&quot;??\ [$€-425]_-;_-@_-"/>
    <numFmt numFmtId="165" formatCode="#,##0&quot; h&quot;"/>
  </numFmts>
  <fonts count="3">
    <font>
      <sz val="12"/>
      <color theme="1"/>
      <name val="ArialMT"/>
      <family val="2"/>
    </font>
    <font>
      <b/>
      <sz val="12"/>
      <color theme="1"/>
      <name val="ArialMT"/>
      <charset val="186"/>
    </font>
    <font>
      <b/>
      <sz val="12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left" indent="1"/>
    </xf>
    <xf numFmtId="0" fontId="1" fillId="0" borderId="0" xfId="0" applyFont="1" applyAlignment="1">
      <alignment horizontal="left" wrapText="1"/>
    </xf>
    <xf numFmtId="164" fontId="0" fillId="0" borderId="0" xfId="0" applyNumberFormat="1"/>
    <xf numFmtId="164" fontId="1" fillId="0" borderId="0" xfId="0" applyNumberFormat="1" applyFont="1"/>
    <xf numFmtId="0" fontId="0" fillId="2" borderId="0" xfId="0" applyFill="1"/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Tööde_kava!$I$30</c:f>
              <c:strCache>
                <c:ptCount val="1"/>
                <c:pt idx="0">
                  <c:v>Koos KM-ga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70-4C64-9288-3A2843C7FF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70-4C64-9288-3A2843C7FF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70-4C64-9288-3A2843C7FF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70-4C64-9288-3A2843C7FFB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F70-4C64-9288-3A2843C7FFB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F70-4C64-9288-3A2843C7FF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Tööde_kava!$D$31:$D$36</c:f>
              <c:strCache>
                <c:ptCount val="6"/>
                <c:pt idx="0">
                  <c:v>RARA</c:v>
                </c:pt>
                <c:pt idx="1">
                  <c:v>TEHIK</c:v>
                </c:pt>
                <c:pt idx="2">
                  <c:v>EMTA</c:v>
                </c:pt>
                <c:pt idx="3">
                  <c:v>SKA</c:v>
                </c:pt>
                <c:pt idx="4">
                  <c:v>EHIS</c:v>
                </c:pt>
                <c:pt idx="5">
                  <c:v>RR</c:v>
                </c:pt>
              </c:strCache>
            </c:strRef>
          </c:cat>
          <c:val>
            <c:numRef>
              <c:f>Tööde_kava!$I$31:$I$36</c:f>
              <c:numCache>
                <c:formatCode>_-* #,##0\ [$€-425]_-;\-* #,##0\ [$€-425]_-;_-* "-"??\ [$€-425]_-;_-@_-</c:formatCode>
                <c:ptCount val="6"/>
                <c:pt idx="0">
                  <c:v>206336</c:v>
                </c:pt>
                <c:pt idx="1">
                  <c:v>63488</c:v>
                </c:pt>
                <c:pt idx="2">
                  <c:v>63488</c:v>
                </c:pt>
                <c:pt idx="3">
                  <c:v>63488</c:v>
                </c:pt>
                <c:pt idx="4">
                  <c:v>126976</c:v>
                </c:pt>
                <c:pt idx="5">
                  <c:v>126976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C-4675-94C1-1B0B3EDD9C37}"/>
            </c:ext>
          </c:extLst>
        </c:ser>
        <c:ser>
          <c:idx val="1"/>
          <c:order val="1"/>
          <c:tx>
            <c:strRef>
              <c:f>Tööde_kava!$G$30</c:f>
              <c:strCache>
                <c:ptCount val="1"/>
                <c:pt idx="0">
                  <c:v>Töötundides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837-4B89-9B85-F446182886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5837-4B89-9B85-F446182886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837-4B89-9B85-F446182886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5837-4B89-9B85-F446182886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837-4B89-9B85-F446182886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5837-4B89-9B85-F446182886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Tööde_kava!$D$31:$D$36</c:f>
              <c:strCache>
                <c:ptCount val="6"/>
                <c:pt idx="0">
                  <c:v>RARA</c:v>
                </c:pt>
                <c:pt idx="1">
                  <c:v>TEHIK</c:v>
                </c:pt>
                <c:pt idx="2">
                  <c:v>EMTA</c:v>
                </c:pt>
                <c:pt idx="3">
                  <c:v>SKA</c:v>
                </c:pt>
                <c:pt idx="4">
                  <c:v>EHIS</c:v>
                </c:pt>
                <c:pt idx="5">
                  <c:v>RR</c:v>
                </c:pt>
              </c:strCache>
            </c:strRef>
          </c:cat>
          <c:val>
            <c:numRef>
              <c:f>Tööde_kava!$G$31:$G$36</c:f>
              <c:numCache>
                <c:formatCode>#,##0" h"</c:formatCode>
                <c:ptCount val="6"/>
                <c:pt idx="0">
                  <c:v>2080</c:v>
                </c:pt>
                <c:pt idx="1">
                  <c:v>640</c:v>
                </c:pt>
                <c:pt idx="2">
                  <c:v>640</c:v>
                </c:pt>
                <c:pt idx="3">
                  <c:v>640</c:v>
                </c:pt>
                <c:pt idx="4">
                  <c:v>1280</c:v>
                </c:pt>
                <c:pt idx="5">
                  <c:v>1280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837-4B89-9B85-F44618288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37</xdr:row>
      <xdr:rowOff>6350</xdr:rowOff>
    </xdr:from>
    <xdr:to>
      <xdr:col>9</xdr:col>
      <xdr:colOff>1173443</xdr:colOff>
      <xdr:row>67</xdr:row>
      <xdr:rowOff>120650</xdr:rowOff>
    </xdr:to>
    <xdr:graphicFrame macro="">
      <xdr:nvGraphicFramePr>
        <xdr:cNvPr id="23" name="Chart 1">
          <a:extLst>
            <a:ext uri="{FF2B5EF4-FFF2-40B4-BE49-F238E27FC236}">
              <a16:creationId xmlns:a16="http://schemas.microsoft.com/office/drawing/2014/main" id="{E854E67B-0819-D5CC-E727-1B4D80EDB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erilin Koorna (EE)" id="{07C7318C-8A59-46D5-B545-844E5AF990AD}" userId="S::merilin.koorna@pwc.com::5cae140a-4304-41d7-afab-b5d97846d26f" providerId="AD"/>
  <person displayName="Anneli Nappus" id="{1DAF8F1B-35A1-4616-82B3-EAE24F01CE90}" userId="S::anneli.nappus_rara.ee#ext#@pwc.onmicrosoft.com::73af8a7f-d8d0-4f39-b4b6-394098313378" providerId="AD"/>
</personList>
</file>

<file path=xl/theme/theme1.xml><?xml version="1.0" encoding="utf-8"?>
<a:theme xmlns:a="http://schemas.openxmlformats.org/drawingml/2006/main" name="Theme1">
  <a:themeElements>
    <a:clrScheme name="PxC Office Colors">
      <a:dk1>
        <a:sysClr val="windowText" lastClr="000000"/>
      </a:dk1>
      <a:lt1>
        <a:sysClr val="window" lastClr="FFFFFF"/>
      </a:lt1>
      <a:dk2>
        <a:srgbClr val="000000"/>
      </a:dk2>
      <a:lt2>
        <a:srgbClr val="EBEBEB"/>
      </a:lt2>
      <a:accent1>
        <a:srgbClr val="FD5108"/>
      </a:accent1>
      <a:accent2>
        <a:srgbClr val="FE7C39"/>
      </a:accent2>
      <a:accent3>
        <a:srgbClr val="FFAA72"/>
      </a:accent3>
      <a:accent4>
        <a:srgbClr val="A1A8B3"/>
      </a:accent4>
      <a:accent5>
        <a:srgbClr val="B5BCC4"/>
      </a:accent5>
      <a:accent6>
        <a:srgbClr val="CBD1D6"/>
      </a:accent6>
      <a:hlink>
        <a:srgbClr val="E27700"/>
      </a:hlink>
      <a:folHlink>
        <a:srgbClr val="7E201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2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>
          <a:solidFill>
            <a:schemeClr val="tx1"/>
          </a:solidFill>
        </a:ln>
      </a:spPr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 algn="l">
          <a:defRPr sz="1600" dirty="0" err="1" smtClean="0">
            <a:latin typeface="+mj-lt"/>
          </a:defRPr>
        </a:defPPr>
      </a:lstStyle>
    </a:txDef>
  </a:objectDefaults>
  <a:extraClrSchemeLst/>
  <a:custClrLst>
    <a:custClr name="Orange">
      <a:srgbClr val="FD5108"/>
    </a:custClr>
    <a:custClr name="Medium Orange">
      <a:srgbClr val="FE7C39"/>
    </a:custClr>
    <a:custClr name="Light Orange">
      <a:srgbClr val="FFAA72"/>
    </a:custClr>
    <a:custClr name="Orange Tint 1">
      <a:srgbClr val="FFCDA8"/>
    </a:custClr>
    <a:custClr name="Orange Tint 2">
      <a:srgbClr val="FFE8D4"/>
    </a:custClr>
    <a:custClr name="Orange Tint 3">
      <a:srgbClr val="FFF5ED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Grey">
      <a:srgbClr val="A1A8B3"/>
    </a:custClr>
    <a:custClr name="Medium Grey">
      <a:srgbClr val="B5BCC4"/>
    </a:custClr>
    <a:custClr name="Light Grey">
      <a:srgbClr val="CBD1D6"/>
    </a:custClr>
    <a:custClr name="Grey Tint 1">
      <a:srgbClr val="DFE3E6"/>
    </a:custClr>
    <a:custClr name="Grey Tint 2">
      <a:srgbClr val="EEEFF1"/>
    </a:custClr>
    <a:custClr name="Grey Tint 3">
      <a:srgbClr val="F5F7F8"/>
    </a:custClr>
  </a:custClrLst>
  <a:extLst>
    <a:ext uri="{05A4C25C-085E-4340-85A3-A5531E510DB2}">
      <thm15:themeFamily xmlns:thm15="http://schemas.microsoft.com/office/thememl/2012/main" name="Theme1" id="{5243DA6B-FDD6-0441-94E3-DB0B3FA251B3}" vid="{0122D846-FCE5-F74A-BCF0-571B81C7DBF7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5-10-20T12:54:38.93" personId="{1DAF8F1B-35A1-4616-82B3-EAE24F01CE90}" id="{C0BDF565-4001-4C25-A4CF-2FDAF346850D}">
    <text>"töövõime" asemel "terviseandmete" (töövõime andmeid ei päri)</text>
  </threadedComment>
  <threadedComment ref="B5" dT="2025-10-21T10:10:01.41" personId="{07C7318C-8A59-46D5-B545-844E5AF990AD}" id="{84BAC69C-F4C2-47A0-B15C-C5037D3DD68F}" parentId="{C0BDF565-4001-4C25-A4CF-2FDAF346850D}">
    <text>Muudetud.</text>
  </threadedComment>
  <threadedComment ref="B14" dT="2025-10-20T12:55:07.01" personId="{1DAF8F1B-35A1-4616-82B3-EAE24F01CE90}" id="{729D2E36-5651-464F-8594-07EB15E73B59}">
    <text>"Töövõime" asemel "Terviseandmete"</text>
  </threadedComment>
  <threadedComment ref="B14" dT="2025-10-21T10:10:23.68" personId="{07C7318C-8A59-46D5-B545-844E5AF990AD}" id="{D9EB8DE1-5548-47DF-84D8-E38C38AA52E3}" parentId="{729D2E36-5651-464F-8594-07EB15E73B59}">
    <text xml:space="preserve">Muudetud.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EC22A-C1CD-8C42-951E-239129ABA16F}">
  <dimension ref="A1:S36"/>
  <sheetViews>
    <sheetView tabSelected="1" zoomScale="63" zoomScaleNormal="63" workbookViewId="0">
      <selection activeCell="B3" sqref="B3"/>
    </sheetView>
  </sheetViews>
  <sheetFormatPr defaultColWidth="11.5546875" defaultRowHeight="15.6" outlineLevelRow="1" outlineLevelCol="1"/>
  <cols>
    <col min="1" max="1" width="6.77734375" bestFit="1" customWidth="1"/>
    <col min="2" max="2" width="62.33203125" customWidth="1"/>
    <col min="3" max="3" width="87.21875" hidden="1" customWidth="1" outlineLevel="1"/>
    <col min="4" max="4" width="12.5546875" bestFit="1" customWidth="1" collapsed="1"/>
    <col min="5" max="5" width="5.6640625" bestFit="1" customWidth="1"/>
    <col min="6" max="6" width="13.6640625" customWidth="1"/>
    <col min="7" max="7" width="13.77734375" customWidth="1"/>
    <col min="8" max="8" width="13.6640625" customWidth="1"/>
    <col min="9" max="9" width="14.33203125" customWidth="1"/>
    <col min="10" max="10" width="15.88671875" customWidth="1"/>
    <col min="11" max="11" width="13.33203125" customWidth="1"/>
    <col min="12" max="19" width="8.88671875" customWidth="1"/>
  </cols>
  <sheetData>
    <row r="1" spans="1:19">
      <c r="L1" s="8" t="s">
        <v>0</v>
      </c>
      <c r="M1" s="8"/>
      <c r="N1" s="8"/>
      <c r="O1" s="8"/>
      <c r="P1" s="9" t="s">
        <v>1</v>
      </c>
      <c r="Q1" s="9"/>
      <c r="R1" s="9"/>
      <c r="S1" s="9"/>
    </row>
    <row r="2" spans="1:19" s="3" customFormat="1" ht="46.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13</v>
      </c>
      <c r="Q2" s="3" t="s">
        <v>14</v>
      </c>
      <c r="R2" s="3" t="s">
        <v>15</v>
      </c>
      <c r="S2" s="3" t="s">
        <v>16</v>
      </c>
    </row>
    <row r="3" spans="1:19">
      <c r="A3">
        <v>1</v>
      </c>
      <c r="B3" t="s">
        <v>17</v>
      </c>
      <c r="C3" t="s">
        <v>18</v>
      </c>
      <c r="D3" t="s">
        <v>19</v>
      </c>
      <c r="E3" t="s">
        <v>20</v>
      </c>
      <c r="F3">
        <v>0.25</v>
      </c>
      <c r="G3">
        <f>160*F3</f>
        <v>40</v>
      </c>
      <c r="H3" s="4">
        <f>G3*80</f>
        <v>3200</v>
      </c>
      <c r="I3" s="4">
        <f>H3*1.24</f>
        <v>3968</v>
      </c>
      <c r="J3" s="4">
        <f>I3*1.035</f>
        <v>4106.88</v>
      </c>
      <c r="K3" s="4">
        <f>J3*1.024</f>
        <v>4205.4451200000003</v>
      </c>
      <c r="L3" s="6"/>
    </row>
    <row r="4" spans="1:19">
      <c r="A4">
        <v>2</v>
      </c>
      <c r="B4" t="s">
        <v>21</v>
      </c>
      <c r="C4" t="s">
        <v>22</v>
      </c>
      <c r="D4" t="s">
        <v>19</v>
      </c>
      <c r="E4" t="s">
        <v>23</v>
      </c>
      <c r="F4">
        <f>SUM(F5:F11)</f>
        <v>6</v>
      </c>
      <c r="G4">
        <f t="shared" ref="G4:G26" si="0">160*F4</f>
        <v>960</v>
      </c>
      <c r="H4" s="4">
        <f t="shared" ref="H4:H27" si="1">G4*80</f>
        <v>76800</v>
      </c>
      <c r="I4" s="4">
        <f t="shared" ref="I4:I27" si="2">H4*1.24</f>
        <v>95232</v>
      </c>
      <c r="J4" s="4">
        <f t="shared" ref="J4:J27" si="3">I4*1.035</f>
        <v>98565.119999999995</v>
      </c>
      <c r="K4" s="4">
        <f t="shared" ref="K4:K27" si="4">J4*1.024</f>
        <v>100930.68287999999</v>
      </c>
    </row>
    <row r="5" spans="1:19" outlineLevel="1">
      <c r="A5">
        <v>2.1</v>
      </c>
      <c r="B5" s="2" t="s">
        <v>24</v>
      </c>
      <c r="D5" t="s">
        <v>19</v>
      </c>
      <c r="E5" t="s">
        <v>25</v>
      </c>
      <c r="F5">
        <v>1</v>
      </c>
      <c r="G5">
        <f t="shared" si="0"/>
        <v>160</v>
      </c>
      <c r="H5" s="4">
        <f t="shared" si="1"/>
        <v>12800</v>
      </c>
      <c r="I5" s="4">
        <f t="shared" si="2"/>
        <v>15872</v>
      </c>
      <c r="J5" s="4">
        <f t="shared" si="3"/>
        <v>16427.52</v>
      </c>
      <c r="K5" s="4">
        <f t="shared" si="4"/>
        <v>16821.780480000001</v>
      </c>
      <c r="L5" s="6"/>
    </row>
    <row r="6" spans="1:19" outlineLevel="1">
      <c r="A6">
        <v>2.2000000000000002</v>
      </c>
      <c r="B6" s="2" t="s">
        <v>26</v>
      </c>
      <c r="D6" t="s">
        <v>19</v>
      </c>
      <c r="E6" t="s">
        <v>25</v>
      </c>
      <c r="F6">
        <v>1</v>
      </c>
      <c r="G6">
        <f t="shared" si="0"/>
        <v>160</v>
      </c>
      <c r="H6" s="4">
        <f t="shared" si="1"/>
        <v>12800</v>
      </c>
      <c r="I6" s="4">
        <f t="shared" si="2"/>
        <v>15872</v>
      </c>
      <c r="J6" s="4">
        <f t="shared" si="3"/>
        <v>16427.52</v>
      </c>
      <c r="K6" s="4">
        <f t="shared" si="4"/>
        <v>16821.780480000001</v>
      </c>
      <c r="L6" s="6"/>
    </row>
    <row r="7" spans="1:19" outlineLevel="1">
      <c r="A7">
        <v>2.2999999999999998</v>
      </c>
      <c r="B7" s="2" t="s">
        <v>27</v>
      </c>
      <c r="D7" t="s">
        <v>19</v>
      </c>
      <c r="E7" t="s">
        <v>25</v>
      </c>
      <c r="F7">
        <v>1</v>
      </c>
      <c r="G7">
        <f t="shared" si="0"/>
        <v>160</v>
      </c>
      <c r="H7" s="4">
        <f t="shared" si="1"/>
        <v>12800</v>
      </c>
      <c r="I7" s="4">
        <f t="shared" si="2"/>
        <v>15872</v>
      </c>
      <c r="J7" s="4">
        <f t="shared" si="3"/>
        <v>16427.52</v>
      </c>
      <c r="K7" s="4">
        <f t="shared" si="4"/>
        <v>16821.780480000001</v>
      </c>
      <c r="L7" s="6"/>
    </row>
    <row r="8" spans="1:19" outlineLevel="1">
      <c r="A8">
        <v>2.4</v>
      </c>
      <c r="B8" s="2" t="s">
        <v>28</v>
      </c>
      <c r="D8" t="s">
        <v>19</v>
      </c>
      <c r="E8" t="s">
        <v>25</v>
      </c>
      <c r="F8">
        <v>0.5</v>
      </c>
      <c r="G8">
        <f t="shared" si="0"/>
        <v>80</v>
      </c>
      <c r="H8" s="4">
        <f t="shared" si="1"/>
        <v>6400</v>
      </c>
      <c r="I8" s="4">
        <f t="shared" si="2"/>
        <v>7936</v>
      </c>
      <c r="J8" s="4">
        <f t="shared" si="3"/>
        <v>8213.76</v>
      </c>
      <c r="K8" s="4">
        <f t="shared" si="4"/>
        <v>8410.8902400000006</v>
      </c>
      <c r="L8" s="6"/>
    </row>
    <row r="9" spans="1:19" outlineLevel="1">
      <c r="A9">
        <v>2.5</v>
      </c>
      <c r="B9" s="2" t="s">
        <v>29</v>
      </c>
      <c r="D9" t="s">
        <v>19</v>
      </c>
      <c r="E9" t="s">
        <v>25</v>
      </c>
      <c r="F9">
        <v>0.5</v>
      </c>
      <c r="G9">
        <f t="shared" si="0"/>
        <v>80</v>
      </c>
      <c r="H9" s="4">
        <f t="shared" si="1"/>
        <v>6400</v>
      </c>
      <c r="I9" s="4">
        <f t="shared" si="2"/>
        <v>7936</v>
      </c>
      <c r="J9" s="4">
        <f t="shared" si="3"/>
        <v>8213.76</v>
      </c>
      <c r="K9" s="4">
        <f t="shared" si="4"/>
        <v>8410.8902400000006</v>
      </c>
      <c r="L9" s="6"/>
    </row>
    <row r="10" spans="1:19" outlineLevel="1">
      <c r="A10">
        <v>2.6</v>
      </c>
      <c r="B10" s="2" t="s">
        <v>30</v>
      </c>
      <c r="D10" t="s">
        <v>19</v>
      </c>
      <c r="E10" t="s">
        <v>25</v>
      </c>
      <c r="F10">
        <v>1</v>
      </c>
      <c r="G10">
        <f t="shared" si="0"/>
        <v>160</v>
      </c>
      <c r="H10" s="4">
        <f t="shared" si="1"/>
        <v>12800</v>
      </c>
      <c r="I10" s="4">
        <f t="shared" si="2"/>
        <v>15872</v>
      </c>
      <c r="J10" s="4">
        <f t="shared" si="3"/>
        <v>16427.52</v>
      </c>
      <c r="K10" s="4">
        <f t="shared" si="4"/>
        <v>16821.780480000001</v>
      </c>
      <c r="L10" s="6"/>
    </row>
    <row r="11" spans="1:19" outlineLevel="1">
      <c r="A11">
        <v>2.7</v>
      </c>
      <c r="B11" s="2" t="s">
        <v>31</v>
      </c>
      <c r="D11" t="s">
        <v>19</v>
      </c>
      <c r="E11" t="s">
        <v>25</v>
      </c>
      <c r="F11">
        <v>1</v>
      </c>
      <c r="G11">
        <f t="shared" si="0"/>
        <v>160</v>
      </c>
      <c r="H11" s="4">
        <f t="shared" si="1"/>
        <v>12800</v>
      </c>
      <c r="I11" s="4">
        <f t="shared" si="2"/>
        <v>15872</v>
      </c>
      <c r="J11" s="4">
        <f t="shared" si="3"/>
        <v>16427.52</v>
      </c>
      <c r="K11" s="4">
        <f t="shared" si="4"/>
        <v>16821.780480000001</v>
      </c>
      <c r="L11" s="6"/>
    </row>
    <row r="12" spans="1:19">
      <c r="A12">
        <v>3</v>
      </c>
      <c r="B12" t="s">
        <v>32</v>
      </c>
      <c r="C12" t="s">
        <v>33</v>
      </c>
      <c r="D12" t="s">
        <v>19</v>
      </c>
      <c r="E12" t="s">
        <v>25</v>
      </c>
      <c r="F12">
        <v>3</v>
      </c>
      <c r="G12">
        <f t="shared" si="0"/>
        <v>480</v>
      </c>
      <c r="H12" s="4">
        <f t="shared" si="1"/>
        <v>38400</v>
      </c>
      <c r="I12" s="4">
        <f t="shared" si="2"/>
        <v>47616</v>
      </c>
      <c r="J12" s="4">
        <f t="shared" si="3"/>
        <v>49282.559999999998</v>
      </c>
      <c r="K12" s="4">
        <f t="shared" si="4"/>
        <v>50465.341439999997</v>
      </c>
      <c r="L12" s="6"/>
      <c r="S12" s="6"/>
    </row>
    <row r="13" spans="1:19">
      <c r="A13">
        <v>4</v>
      </c>
      <c r="B13" t="s">
        <v>34</v>
      </c>
      <c r="C13" t="s">
        <v>35</v>
      </c>
      <c r="D13" t="s">
        <v>36</v>
      </c>
      <c r="E13" t="s">
        <v>23</v>
      </c>
      <c r="F13">
        <f>SUM(F14:F20)</f>
        <v>28</v>
      </c>
      <c r="G13">
        <f t="shared" si="0"/>
        <v>4480</v>
      </c>
      <c r="H13" s="4">
        <f t="shared" si="1"/>
        <v>358400</v>
      </c>
      <c r="I13" s="4">
        <f t="shared" si="2"/>
        <v>444416</v>
      </c>
      <c r="J13" s="4">
        <f t="shared" si="3"/>
        <v>459970.55999999994</v>
      </c>
      <c r="K13" s="4">
        <f t="shared" si="4"/>
        <v>471009.85343999992</v>
      </c>
    </row>
    <row r="14" spans="1:19" outlineLevel="1">
      <c r="A14">
        <v>4.0999999999999996</v>
      </c>
      <c r="B14" s="2" t="s">
        <v>37</v>
      </c>
      <c r="C14" s="2" t="s">
        <v>38</v>
      </c>
      <c r="D14" t="s">
        <v>39</v>
      </c>
      <c r="E14" t="s">
        <v>25</v>
      </c>
      <c r="F14">
        <v>4</v>
      </c>
      <c r="G14">
        <f t="shared" si="0"/>
        <v>640</v>
      </c>
      <c r="H14" s="4">
        <f t="shared" si="1"/>
        <v>51200</v>
      </c>
      <c r="I14" s="4">
        <f t="shared" si="2"/>
        <v>63488</v>
      </c>
      <c r="J14" s="4">
        <f t="shared" si="3"/>
        <v>65710.080000000002</v>
      </c>
      <c r="K14" s="4">
        <f t="shared" si="4"/>
        <v>67287.121920000005</v>
      </c>
      <c r="R14" s="6"/>
      <c r="S14" s="6"/>
    </row>
    <row r="15" spans="1:19" outlineLevel="1">
      <c r="A15">
        <v>4.2</v>
      </c>
      <c r="B15" s="2" t="s">
        <v>40</v>
      </c>
      <c r="C15" s="2" t="s">
        <v>41</v>
      </c>
      <c r="D15" t="s">
        <v>42</v>
      </c>
      <c r="E15" t="s">
        <v>25</v>
      </c>
      <c r="F15">
        <v>4</v>
      </c>
      <c r="G15">
        <f t="shared" si="0"/>
        <v>640</v>
      </c>
      <c r="H15" s="4">
        <f t="shared" si="1"/>
        <v>51200</v>
      </c>
      <c r="I15" s="4">
        <f t="shared" si="2"/>
        <v>63488</v>
      </c>
      <c r="J15" s="4">
        <f t="shared" si="3"/>
        <v>65710.080000000002</v>
      </c>
      <c r="K15" s="4">
        <f t="shared" si="4"/>
        <v>67287.121920000005</v>
      </c>
      <c r="R15" s="6"/>
      <c r="S15" s="6"/>
    </row>
    <row r="16" spans="1:19" outlineLevel="1">
      <c r="A16">
        <v>4.3</v>
      </c>
      <c r="B16" s="2" t="s">
        <v>43</v>
      </c>
      <c r="C16" s="2" t="s">
        <v>44</v>
      </c>
      <c r="D16" t="s">
        <v>45</v>
      </c>
      <c r="E16" t="s">
        <v>25</v>
      </c>
      <c r="F16">
        <v>4</v>
      </c>
      <c r="G16">
        <f t="shared" si="0"/>
        <v>640</v>
      </c>
      <c r="H16" s="4">
        <f t="shared" si="1"/>
        <v>51200</v>
      </c>
      <c r="I16" s="4">
        <f t="shared" si="2"/>
        <v>63488</v>
      </c>
      <c r="J16" s="4">
        <f t="shared" si="3"/>
        <v>65710.080000000002</v>
      </c>
      <c r="K16" s="4">
        <f t="shared" si="4"/>
        <v>67287.121920000005</v>
      </c>
      <c r="R16" s="6"/>
      <c r="S16" s="6"/>
    </row>
    <row r="17" spans="1:19" outlineLevel="1">
      <c r="A17">
        <v>4.4000000000000004</v>
      </c>
      <c r="B17" s="2" t="s">
        <v>46</v>
      </c>
      <c r="C17" s="2" t="s">
        <v>47</v>
      </c>
      <c r="D17" t="s">
        <v>48</v>
      </c>
      <c r="E17" t="s">
        <v>25</v>
      </c>
      <c r="F17">
        <v>4</v>
      </c>
      <c r="G17">
        <f t="shared" si="0"/>
        <v>640</v>
      </c>
      <c r="H17" s="4">
        <f t="shared" si="1"/>
        <v>51200</v>
      </c>
      <c r="I17" s="4">
        <f t="shared" si="2"/>
        <v>63488</v>
      </c>
      <c r="J17" s="4">
        <f t="shared" si="3"/>
        <v>65710.080000000002</v>
      </c>
      <c r="K17" s="4">
        <f t="shared" si="4"/>
        <v>67287.121920000005</v>
      </c>
      <c r="L17" s="6"/>
      <c r="M17" s="6"/>
    </row>
    <row r="18" spans="1:19" outlineLevel="1">
      <c r="A18">
        <v>4.5</v>
      </c>
      <c r="B18" s="2" t="s">
        <v>49</v>
      </c>
      <c r="C18" s="2" t="s">
        <v>50</v>
      </c>
      <c r="D18" t="s">
        <v>48</v>
      </c>
      <c r="E18" t="s">
        <v>25</v>
      </c>
      <c r="F18">
        <v>4</v>
      </c>
      <c r="G18">
        <f t="shared" si="0"/>
        <v>640</v>
      </c>
      <c r="H18" s="4">
        <f t="shared" si="1"/>
        <v>51200</v>
      </c>
      <c r="I18" s="4">
        <f t="shared" si="2"/>
        <v>63488</v>
      </c>
      <c r="J18" s="4">
        <f t="shared" si="3"/>
        <v>65710.080000000002</v>
      </c>
      <c r="K18" s="4">
        <f t="shared" si="4"/>
        <v>67287.121920000005</v>
      </c>
      <c r="L18" s="6"/>
      <c r="M18" s="6"/>
    </row>
    <row r="19" spans="1:19" outlineLevel="1">
      <c r="A19">
        <v>4.5999999999999996</v>
      </c>
      <c r="B19" s="2" t="s">
        <v>51</v>
      </c>
      <c r="C19" s="2" t="s">
        <v>52</v>
      </c>
      <c r="D19" t="s">
        <v>53</v>
      </c>
      <c r="E19" t="s">
        <v>25</v>
      </c>
      <c r="F19">
        <v>4</v>
      </c>
      <c r="G19">
        <f t="shared" si="0"/>
        <v>640</v>
      </c>
      <c r="H19" s="4">
        <f t="shared" si="1"/>
        <v>51200</v>
      </c>
      <c r="I19" s="4">
        <f t="shared" si="2"/>
        <v>63488</v>
      </c>
      <c r="J19" s="4">
        <f t="shared" si="3"/>
        <v>65710.080000000002</v>
      </c>
      <c r="K19" s="4">
        <f t="shared" si="4"/>
        <v>67287.121920000005</v>
      </c>
      <c r="L19" s="6"/>
      <c r="M19" s="6"/>
    </row>
    <row r="20" spans="1:19" outlineLevel="1">
      <c r="A20">
        <v>4.7</v>
      </c>
      <c r="B20" s="2" t="s">
        <v>54</v>
      </c>
      <c r="C20" s="2" t="s">
        <v>55</v>
      </c>
      <c r="D20" t="s">
        <v>53</v>
      </c>
      <c r="E20" t="s">
        <v>25</v>
      </c>
      <c r="F20">
        <v>4</v>
      </c>
      <c r="G20">
        <f t="shared" si="0"/>
        <v>640</v>
      </c>
      <c r="H20" s="4">
        <f t="shared" si="1"/>
        <v>51200</v>
      </c>
      <c r="I20" s="4">
        <f t="shared" si="2"/>
        <v>63488</v>
      </c>
      <c r="J20" s="4">
        <f t="shared" si="3"/>
        <v>65710.080000000002</v>
      </c>
      <c r="K20" s="4">
        <f t="shared" si="4"/>
        <v>67287.121920000005</v>
      </c>
      <c r="L20" s="6"/>
      <c r="M20" s="6"/>
    </row>
    <row r="21" spans="1:19">
      <c r="A21">
        <v>5</v>
      </c>
      <c r="B21" t="s">
        <v>56</v>
      </c>
      <c r="C21" t="s">
        <v>57</v>
      </c>
      <c r="D21" t="s">
        <v>19</v>
      </c>
      <c r="E21" t="s">
        <v>58</v>
      </c>
      <c r="F21">
        <v>0.5</v>
      </c>
      <c r="G21">
        <f t="shared" si="0"/>
        <v>80</v>
      </c>
      <c r="H21" s="4">
        <f t="shared" si="1"/>
        <v>6400</v>
      </c>
      <c r="I21" s="4">
        <f t="shared" si="2"/>
        <v>7936</v>
      </c>
      <c r="J21" s="4">
        <f t="shared" si="3"/>
        <v>8213.76</v>
      </c>
      <c r="K21" s="4">
        <f t="shared" si="4"/>
        <v>8410.8902400000006</v>
      </c>
      <c r="L21" s="6"/>
    </row>
    <row r="22" spans="1:19">
      <c r="A22">
        <v>6</v>
      </c>
      <c r="B22" t="s">
        <v>59</v>
      </c>
      <c r="C22" t="s">
        <v>60</v>
      </c>
      <c r="D22" t="s">
        <v>19</v>
      </c>
      <c r="E22" t="s">
        <v>58</v>
      </c>
      <c r="F22">
        <v>0.5</v>
      </c>
      <c r="G22">
        <f t="shared" si="0"/>
        <v>80</v>
      </c>
      <c r="H22" s="4">
        <f t="shared" si="1"/>
        <v>6400</v>
      </c>
      <c r="I22" s="4">
        <f t="shared" si="2"/>
        <v>7936</v>
      </c>
      <c r="J22" s="4">
        <f t="shared" si="3"/>
        <v>8213.76</v>
      </c>
      <c r="K22" s="4">
        <f t="shared" si="4"/>
        <v>8410.8902400000006</v>
      </c>
      <c r="L22" s="6"/>
    </row>
    <row r="23" spans="1:19">
      <c r="A23">
        <v>7</v>
      </c>
      <c r="B23" t="s">
        <v>61</v>
      </c>
      <c r="C23" t="s">
        <v>62</v>
      </c>
      <c r="D23" t="s">
        <v>19</v>
      </c>
      <c r="E23" t="s">
        <v>58</v>
      </c>
      <c r="F23">
        <v>0.5</v>
      </c>
      <c r="G23">
        <f t="shared" si="0"/>
        <v>80</v>
      </c>
      <c r="H23" s="4">
        <f t="shared" si="1"/>
        <v>6400</v>
      </c>
      <c r="I23" s="4">
        <f t="shared" si="2"/>
        <v>7936</v>
      </c>
      <c r="J23" s="4">
        <f t="shared" si="3"/>
        <v>8213.76</v>
      </c>
      <c r="K23" s="4">
        <f t="shared" si="4"/>
        <v>8410.8902400000006</v>
      </c>
      <c r="L23" s="6"/>
    </row>
    <row r="24" spans="1:19">
      <c r="A24">
        <v>8</v>
      </c>
      <c r="B24" t="s">
        <v>63</v>
      </c>
      <c r="C24" t="s">
        <v>64</v>
      </c>
      <c r="D24" t="s">
        <v>19</v>
      </c>
      <c r="E24" t="s">
        <v>20</v>
      </c>
      <c r="F24">
        <v>0.25</v>
      </c>
      <c r="G24">
        <f t="shared" si="0"/>
        <v>40</v>
      </c>
      <c r="H24" s="4">
        <f t="shared" si="1"/>
        <v>3200</v>
      </c>
      <c r="I24" s="4">
        <f t="shared" si="2"/>
        <v>3968</v>
      </c>
      <c r="J24" s="4">
        <f t="shared" si="3"/>
        <v>4106.88</v>
      </c>
      <c r="K24" s="4">
        <f t="shared" si="4"/>
        <v>4205.4451200000003</v>
      </c>
      <c r="L24" s="6"/>
    </row>
    <row r="25" spans="1:19">
      <c r="A25">
        <v>9</v>
      </c>
      <c r="B25" t="s">
        <v>65</v>
      </c>
      <c r="C25" t="s">
        <v>66</v>
      </c>
      <c r="D25" t="s">
        <v>19</v>
      </c>
      <c r="E25" t="s">
        <v>25</v>
      </c>
      <c r="F25">
        <v>1</v>
      </c>
      <c r="G25">
        <f t="shared" si="0"/>
        <v>160</v>
      </c>
      <c r="H25" s="4">
        <f t="shared" si="1"/>
        <v>12800</v>
      </c>
      <c r="I25" s="4">
        <f t="shared" si="2"/>
        <v>15872</v>
      </c>
      <c r="J25" s="4">
        <f t="shared" si="3"/>
        <v>16427.52</v>
      </c>
      <c r="K25" s="4">
        <f t="shared" si="4"/>
        <v>16821.780480000001</v>
      </c>
      <c r="S25" s="6"/>
    </row>
    <row r="26" spans="1:19">
      <c r="A26">
        <v>10</v>
      </c>
      <c r="B26" t="s">
        <v>67</v>
      </c>
      <c r="C26" t="s">
        <v>68</v>
      </c>
      <c r="D26" t="s">
        <v>19</v>
      </c>
      <c r="E26" t="s">
        <v>25</v>
      </c>
      <c r="F26">
        <v>1</v>
      </c>
      <c r="G26">
        <f t="shared" si="0"/>
        <v>160</v>
      </c>
      <c r="H26" s="4">
        <f t="shared" si="1"/>
        <v>12800</v>
      </c>
      <c r="I26" s="4">
        <f t="shared" si="2"/>
        <v>15872</v>
      </c>
      <c r="J26" s="4">
        <f t="shared" si="3"/>
        <v>16427.52</v>
      </c>
      <c r="K26" s="4">
        <f t="shared" si="4"/>
        <v>16821.780480000001</v>
      </c>
      <c r="S26" s="6"/>
    </row>
    <row r="27" spans="1:19">
      <c r="F27" s="1">
        <f>SUM(F3:F4,F12,F13,F21:F26)</f>
        <v>41</v>
      </c>
      <c r="G27" s="1">
        <f>SUM(G3:G4,G12,G13,G21:G26)</f>
        <v>6560</v>
      </c>
      <c r="H27" s="5">
        <f t="shared" si="1"/>
        <v>524800</v>
      </c>
      <c r="I27" s="5">
        <f t="shared" si="2"/>
        <v>650752</v>
      </c>
      <c r="J27" s="5">
        <f t="shared" si="3"/>
        <v>673528.31999999995</v>
      </c>
      <c r="K27" s="5">
        <f t="shared" si="4"/>
        <v>689692.99968000001</v>
      </c>
    </row>
    <row r="29" spans="1:19">
      <c r="D29" t="s">
        <v>69</v>
      </c>
    </row>
    <row r="30" spans="1:19">
      <c r="D30" s="1" t="s">
        <v>70</v>
      </c>
      <c r="F30" t="s">
        <v>71</v>
      </c>
      <c r="G30" t="s">
        <v>72</v>
      </c>
      <c r="H30" t="s">
        <v>73</v>
      </c>
      <c r="I30" t="s">
        <v>10</v>
      </c>
      <c r="J30" t="str">
        <f>J2</f>
        <v>Maksumus 2026. a 
(THI 3.5%)</v>
      </c>
      <c r="K30" t="str">
        <f>K2</f>
        <v>Maksumus 2027. a 
(THI  2.4%)</v>
      </c>
    </row>
    <row r="31" spans="1:19">
      <c r="D31" t="s">
        <v>19</v>
      </c>
      <c r="F31">
        <f>SUM(F3,F4,F12,F21,F22,F23,F24,F25,F26)</f>
        <v>13</v>
      </c>
      <c r="G31" s="7">
        <f>SUM(G3,G4,G12,G21,G22,G23,G24,G25,G26)</f>
        <v>2080</v>
      </c>
      <c r="H31" s="4">
        <f>SUM(H3,H4,H12,H21,H22,H23,H24,H25,H26)</f>
        <v>166400</v>
      </c>
      <c r="I31" s="4">
        <f t="shared" ref="I31:K31" si="5">SUM(I3,I4,I12,I21,I22,I23,I24,I25,I26)</f>
        <v>206336</v>
      </c>
      <c r="J31" s="4">
        <f t="shared" si="5"/>
        <v>213557.76000000001</v>
      </c>
      <c r="K31" s="4">
        <f t="shared" si="5"/>
        <v>218683.14624000003</v>
      </c>
    </row>
    <row r="32" spans="1:19">
      <c r="D32" t="s">
        <v>39</v>
      </c>
      <c r="F32">
        <f t="shared" ref="F32:H34" si="6">F14</f>
        <v>4</v>
      </c>
      <c r="G32" s="7">
        <f t="shared" si="6"/>
        <v>640</v>
      </c>
      <c r="H32" s="4">
        <f t="shared" si="6"/>
        <v>51200</v>
      </c>
      <c r="I32" s="4">
        <f t="shared" ref="I32:K32" si="7">I14</f>
        <v>63488</v>
      </c>
      <c r="J32" s="4">
        <f t="shared" si="7"/>
        <v>65710.080000000002</v>
      </c>
      <c r="K32" s="4">
        <f t="shared" si="7"/>
        <v>67287.121920000005</v>
      </c>
    </row>
    <row r="33" spans="4:11">
      <c r="D33" t="s">
        <v>42</v>
      </c>
      <c r="F33">
        <f t="shared" si="6"/>
        <v>4</v>
      </c>
      <c r="G33" s="7">
        <f t="shared" si="6"/>
        <v>640</v>
      </c>
      <c r="H33" s="4">
        <f t="shared" si="6"/>
        <v>51200</v>
      </c>
      <c r="I33" s="4">
        <f t="shared" ref="I33:K33" si="8">I15</f>
        <v>63488</v>
      </c>
      <c r="J33" s="4">
        <f t="shared" si="8"/>
        <v>65710.080000000002</v>
      </c>
      <c r="K33" s="4">
        <f t="shared" si="8"/>
        <v>67287.121920000005</v>
      </c>
    </row>
    <row r="34" spans="4:11">
      <c r="D34" t="s">
        <v>45</v>
      </c>
      <c r="F34">
        <f t="shared" si="6"/>
        <v>4</v>
      </c>
      <c r="G34" s="7">
        <f t="shared" si="6"/>
        <v>640</v>
      </c>
      <c r="H34" s="4">
        <f t="shared" si="6"/>
        <v>51200</v>
      </c>
      <c r="I34" s="4">
        <f t="shared" ref="I34:K34" si="9">I16</f>
        <v>63488</v>
      </c>
      <c r="J34" s="4">
        <f t="shared" si="9"/>
        <v>65710.080000000002</v>
      </c>
      <c r="K34" s="4">
        <f t="shared" si="9"/>
        <v>67287.121920000005</v>
      </c>
    </row>
    <row r="35" spans="4:11">
      <c r="D35" t="s">
        <v>48</v>
      </c>
      <c r="F35">
        <f>SUM(F17:F18)</f>
        <v>8</v>
      </c>
      <c r="G35" s="7">
        <f>SUM(G17:G18)</f>
        <v>1280</v>
      </c>
      <c r="H35" s="4">
        <f>SUM(H17:H18)</f>
        <v>102400</v>
      </c>
      <c r="I35" s="4">
        <f t="shared" ref="I35:K35" si="10">SUM(I17:I18)</f>
        <v>126976</v>
      </c>
      <c r="J35" s="4">
        <f t="shared" si="10"/>
        <v>131420.16</v>
      </c>
      <c r="K35" s="4">
        <f t="shared" si="10"/>
        <v>134574.24384000001</v>
      </c>
    </row>
    <row r="36" spans="4:11">
      <c r="D36" t="s">
        <v>53</v>
      </c>
      <c r="F36">
        <f>SUM(F19:F20)</f>
        <v>8</v>
      </c>
      <c r="G36" s="7">
        <f>SUM(G19:G20)</f>
        <v>1280</v>
      </c>
      <c r="H36" s="4">
        <f>SUM(H19:H20)</f>
        <v>102400</v>
      </c>
      <c r="I36" s="4">
        <f t="shared" ref="I36:K36" si="11">SUM(I19:I20)</f>
        <v>126976</v>
      </c>
      <c r="J36" s="4">
        <f t="shared" si="11"/>
        <v>131420.16</v>
      </c>
      <c r="K36" s="4">
        <f t="shared" si="11"/>
        <v>134574.24384000001</v>
      </c>
    </row>
  </sheetData>
  <mergeCells count="2">
    <mergeCell ref="L1:O1"/>
    <mergeCell ref="P1:S1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28DAD4E9E25542A48103536859F74E" ma:contentTypeVersion="10" ma:contentTypeDescription="Create a new document." ma:contentTypeScope="" ma:versionID="23d94dce714fcf4c077b27a5734b2521">
  <xsd:schema xmlns:xsd="http://www.w3.org/2001/XMLSchema" xmlns:xs="http://www.w3.org/2001/XMLSchema" xmlns:p="http://schemas.microsoft.com/office/2006/metadata/properties" xmlns:ns2="e2467568-8a9a-4bac-a296-ca388597056b" xmlns:ns3="a676e672-849b-4773-b9b8-54ee0e3eab7b" targetNamespace="http://schemas.microsoft.com/office/2006/metadata/properties" ma:root="true" ma:fieldsID="ce75a6cafa4071eb128acfbd7175f594" ns2:_="" ns3:_="">
    <xsd:import namespace="e2467568-8a9a-4bac-a296-ca388597056b"/>
    <xsd:import namespace="a676e672-849b-4773-b9b8-54ee0e3eab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67568-8a9a-4bac-a296-ca38859705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6e672-849b-4773-b9b8-54ee0e3eab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3d742e0-c1ed-47f9-abfe-1463a035139d}" ma:internalName="TaxCatchAll" ma:showField="CatchAllData" ma:web="a676e672-849b-4773-b9b8-54ee0e3eab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467568-8a9a-4bac-a296-ca388597056b">
      <Terms xmlns="http://schemas.microsoft.com/office/infopath/2007/PartnerControls"/>
    </lcf76f155ced4ddcb4097134ff3c332f>
    <TaxCatchAll xmlns="a676e672-849b-4773-b9b8-54ee0e3eab7b" xsi:nil="true"/>
  </documentManagement>
</p:properties>
</file>

<file path=customXml/itemProps1.xml><?xml version="1.0" encoding="utf-8"?>
<ds:datastoreItem xmlns:ds="http://schemas.openxmlformats.org/officeDocument/2006/customXml" ds:itemID="{4E096893-0386-46C7-844C-F3545CE9E87A}"/>
</file>

<file path=customXml/itemProps2.xml><?xml version="1.0" encoding="utf-8"?>
<ds:datastoreItem xmlns:ds="http://schemas.openxmlformats.org/officeDocument/2006/customXml" ds:itemID="{A764476C-3ABA-4020-AFDF-B945038BDAFB}"/>
</file>

<file path=customXml/itemProps3.xml><?xml version="1.0" encoding="utf-8"?>
<ds:datastoreItem xmlns:ds="http://schemas.openxmlformats.org/officeDocument/2006/customXml" ds:itemID="{5F6A2D5A-9811-4E56-918E-9CCB9FED2C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Tarmo Meresmaa (EE)</dc:creator>
  <cp:keywords/>
  <dc:description/>
  <cp:lastModifiedBy>Merilin Koorna (EE)</cp:lastModifiedBy>
  <cp:revision/>
  <dcterms:created xsi:type="dcterms:W3CDTF">2025-04-16T05:01:20Z</dcterms:created>
  <dcterms:modified xsi:type="dcterms:W3CDTF">2025-10-21T10:10:36Z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0x0101002828DAD4E9E25542A48103536859F74E</vt:lpwstr>
  </property>
  <property fmtid="{D5CDD505-2E9C-101B-9397-08002B2CF9AE}" pid="3" name="MediaServiceImageTags">
    <vt:lpwstr/>
  </property>
</Properties>
</file>